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defaultThemeVersion="166925"/>
  <mc:AlternateContent xmlns:mc="http://schemas.openxmlformats.org/markup-compatibility/2006">
    <mc:Choice Requires="x15">
      <x15ac:absPath xmlns:x15ac="http://schemas.microsoft.com/office/spreadsheetml/2010/11/ac" url="/Users/juandy/Documents/Hipotiroidismo congenito TESIS/"/>
    </mc:Choice>
  </mc:AlternateContent>
  <xr:revisionPtr revIDLastSave="0" documentId="13_ncr:1_{0FE71D27-EFC7-BC44-B508-891A089F0F96}" xr6:coauthVersionLast="47" xr6:coauthVersionMax="47" xr10:uidLastSave="{00000000-0000-0000-0000-000000000000}"/>
  <bookViews>
    <workbookView xWindow="0" yWindow="500" windowWidth="28800" windowHeight="17500" xr2:uid="{588AB2A8-1546-4C91-B136-33D5F2F7F85C}"/>
  </bookViews>
  <sheets>
    <sheet name="BD" sheetId="1" r:id="rId1"/>
    <sheet name="TP TOTALES" sheetId="4" r:id="rId2"/>
    <sheet name="Excel2LaTeX" sheetId="5" state="hidden" r:id="rId3"/>
  </sheets>
  <definedNames>
    <definedName name="_xlnm._FilterDatabase" localSheetId="0" hidden="1">BD!$A$2:$AR$21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1" l="1"/>
  <c r="Y3" i="1"/>
  <c r="P4" i="1"/>
  <c r="Y4" i="1"/>
  <c r="P5" i="1"/>
  <c r="P6" i="1"/>
  <c r="Y6" i="1"/>
  <c r="P7" i="1"/>
  <c r="Y7" i="1"/>
  <c r="P8" i="1"/>
  <c r="Y8" i="1"/>
  <c r="P9" i="1"/>
  <c r="Y9" i="1"/>
  <c r="Y10" i="1"/>
  <c r="P11" i="1"/>
  <c r="Y11" i="1"/>
  <c r="P12" i="1"/>
  <c r="Y12" i="1"/>
  <c r="P13" i="1"/>
  <c r="Y13" i="1"/>
  <c r="P14" i="1"/>
  <c r="Y14" i="1"/>
  <c r="P15" i="1"/>
  <c r="Y15" i="1"/>
  <c r="P16" i="1"/>
  <c r="Y16" i="1"/>
  <c r="P17" i="1"/>
  <c r="Y17" i="1"/>
  <c r="P18" i="1"/>
  <c r="Y18" i="1"/>
  <c r="P19" i="1"/>
  <c r="Y19" i="1"/>
  <c r="P20" i="1"/>
  <c r="Y20" i="1"/>
  <c r="P21" i="1"/>
  <c r="Y21" i="1"/>
  <c r="A2" i="5"/>
  <c r="D15" i="4"/>
  <c r="C6" i="4"/>
  <c r="C15" i="4" s="1"/>
  <c r="C7" i="4"/>
</calcChain>
</file>

<file path=xl/sharedStrings.xml><?xml version="1.0" encoding="utf-8"?>
<sst xmlns="http://schemas.openxmlformats.org/spreadsheetml/2006/main" count="206" uniqueCount="82">
  <si>
    <t>Codigos</t>
  </si>
  <si>
    <t>Datos del RN</t>
  </si>
  <si>
    <t>TSH</t>
  </si>
  <si>
    <t>SEGUNDA MUESTRA/SUERO</t>
  </si>
  <si>
    <t>SEGUNDA MUESTRA/PAPEL DE FILTRO</t>
  </si>
  <si>
    <t>Número Interno</t>
  </si>
  <si>
    <t>Codigo Sitio</t>
  </si>
  <si>
    <t>Peso</t>
  </si>
  <si>
    <t>Edad Gestacional</t>
  </si>
  <si>
    <t>Fecha Toma</t>
  </si>
  <si>
    <t>Fecha Nac.</t>
  </si>
  <si>
    <t>Edad</t>
  </si>
  <si>
    <t>Fecha Llegada</t>
  </si>
  <si>
    <t>Fecha Proc. TSH</t>
  </si>
  <si>
    <t>Interpretacion</t>
  </si>
  <si>
    <t>Observacion</t>
  </si>
  <si>
    <t>T4</t>
  </si>
  <si>
    <t>Fecha</t>
  </si>
  <si>
    <t>Resultado TSH</t>
  </si>
  <si>
    <t>Repeticion TSH</t>
  </si>
  <si>
    <t>FECHA</t>
  </si>
  <si>
    <t>11.5</t>
  </si>
  <si>
    <t>Mayor a 200</t>
  </si>
  <si>
    <t>Indosable</t>
  </si>
  <si>
    <t>F</t>
  </si>
  <si>
    <t>SI</t>
  </si>
  <si>
    <t>30 D</t>
  </si>
  <si>
    <t>DIAS DE VIDA</t>
  </si>
  <si>
    <t>SEXO</t>
  </si>
  <si>
    <t>EDAD MATERNA</t>
  </si>
  <si>
    <t>27 D</t>
  </si>
  <si>
    <t>23 D</t>
  </si>
  <si>
    <t>MSPBS</t>
  </si>
  <si>
    <t>21 D</t>
  </si>
  <si>
    <t>ETNIA</t>
  </si>
  <si>
    <t>TRANSFUSION</t>
  </si>
  <si>
    <t>NACIMIENTO</t>
  </si>
  <si>
    <t>NO RESPONDE</t>
  </si>
  <si>
    <t>DEFECTOS CONGENITOS</t>
  </si>
  <si>
    <t>CARACTERISTICAS</t>
  </si>
  <si>
    <t>62 D</t>
  </si>
  <si>
    <t>3M 15,9 83 D</t>
  </si>
  <si>
    <t>41 D</t>
  </si>
  <si>
    <t>24 D</t>
  </si>
  <si>
    <t>Procedencia</t>
  </si>
  <si>
    <t>Destino</t>
  </si>
  <si>
    <t>AC</t>
  </si>
  <si>
    <t>Central</t>
  </si>
  <si>
    <t>Caaguazú</t>
  </si>
  <si>
    <t>Apgar</t>
  </si>
  <si>
    <t>8/9</t>
  </si>
  <si>
    <t>Paraguarí</t>
  </si>
  <si>
    <t>Canindeyú</t>
  </si>
  <si>
    <t>Paraguari</t>
  </si>
  <si>
    <t>POLIDACTILIA MID</t>
  </si>
  <si>
    <t>Cordillera</t>
  </si>
  <si>
    <t>Alto Paraná</t>
  </si>
  <si>
    <t>Capital</t>
  </si>
  <si>
    <t>M</t>
  </si>
  <si>
    <t>Talla</t>
  </si>
  <si>
    <t>PC</t>
  </si>
  <si>
    <t>9/9</t>
  </si>
  <si>
    <t>Tipo</t>
  </si>
  <si>
    <t>Vaginal</t>
  </si>
  <si>
    <t>7/8</t>
  </si>
  <si>
    <t>Cesárea</t>
  </si>
  <si>
    <t>CPN</t>
  </si>
  <si>
    <t>CT</t>
  </si>
  <si>
    <t>San Pedro</t>
  </si>
  <si>
    <t>INT</t>
  </si>
  <si>
    <t>SE OPERÓ EN EL HNI ATRESIA ESOFAGICA</t>
  </si>
  <si>
    <t>7/9</t>
  </si>
  <si>
    <t>TEST DEL PIECITO TOTALES DEL PN</t>
  </si>
  <si>
    <t>TOTAL</t>
  </si>
  <si>
    <t>CASOS</t>
  </si>
  <si>
    <t>RangeAddress</t>
  </si>
  <si>
    <t>Options</t>
  </si>
  <si>
    <t>CellWidth</t>
  </si>
  <si>
    <t>Indent</t>
  </si>
  <si>
    <t>FileName</t>
  </si>
  <si>
    <t>Hoja1.tex</t>
  </si>
  <si>
    <t>UCIN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</si>
</sst>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b/>
      <sz val="11"/>
      <color theme="1"/>
      <name val="Calibri"/>
      <family val="2"/>
      <scheme val="minor"/>
    </font>
    <font>
      <b/>
      <sz val="16"/>
      <color theme="0"/>
      <name val="Calibri"/>
      <family val="2"/>
      <scheme val="minor"/>
    </font>
    <font>
      <b/>
      <sz val="16"/>
      <color indexed="9"/>
      <name val="Calibri"/>
      <family val="2"/>
    </font>
    <font>
      <b/>
      <sz val="16"/>
      <color indexed="8"/>
      <name val="Calibri"/>
      <family val="2"/>
    </font>
    <font>
      <b/>
      <sz val="16"/>
      <color theme="1" tint="4.9989318521683403E-2"/>
      <name val="Calibri"/>
      <family val="2"/>
      <scheme val="minor"/>
    </font>
    <font>
      <b/>
      <sz val="11"/>
      <color indexed="8"/>
      <name val="Calibri"/>
      <family val="2"/>
    </font>
    <font>
      <b/>
      <sz val="14"/>
      <color theme="1"/>
      <name val="Calibri"/>
      <family val="2"/>
      <scheme val="minor"/>
    </font>
    <font>
      <sz val="11"/>
      <color indexed="8"/>
      <name val="Calibri"/>
      <family val="2"/>
    </font>
    <font>
      <b/>
      <sz val="12"/>
      <name val="Calibri"/>
      <family val="2"/>
    </font>
    <font>
      <sz val="11"/>
      <color theme="1"/>
      <name val="Calibri"/>
      <family val="2"/>
    </font>
    <font>
      <sz val="11"/>
      <color rgb="FFFF0000"/>
      <name val="Calibri"/>
      <family val="2"/>
      <scheme val="minor"/>
    </font>
    <font>
      <sz val="11"/>
      <color rgb="FFFF0000"/>
      <name val="Calibri"/>
      <family val="2"/>
    </font>
    <font>
      <sz val="11"/>
      <color rgb="FFFF0000"/>
      <name val="Calibri (Cuerpo)"/>
    </font>
    <font>
      <b/>
      <sz val="11"/>
      <color rgb="FFFF0000"/>
      <name val="Calibri (Cuerpo)"/>
    </font>
    <font>
      <b/>
      <sz val="12"/>
      <color rgb="FFFF0000"/>
      <name val="Calibri (Cuerpo)"/>
    </font>
    <font>
      <sz val="11"/>
      <color rgb="FF000000"/>
      <name val="Calibri"/>
      <family val="2"/>
      <scheme val="minor"/>
    </font>
    <font>
      <sz val="17"/>
      <color rgb="FF343E47"/>
      <name val="Source Sans Pro"/>
    </font>
  </fonts>
  <fills count="15">
    <fill>
      <patternFill patternType="none"/>
    </fill>
    <fill>
      <patternFill patternType="gray125"/>
    </fill>
    <fill>
      <patternFill patternType="solid">
        <fgColor theme="3" tint="-0.499984740745262"/>
        <bgColor indexed="64"/>
      </patternFill>
    </fill>
    <fill>
      <patternFill patternType="solid">
        <fgColor indexed="57"/>
        <bgColor indexed="64"/>
      </patternFill>
    </fill>
    <fill>
      <patternFill patternType="solid">
        <fgColor indexed="4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bgColor indexed="64"/>
      </patternFill>
    </fill>
    <fill>
      <patternFill patternType="solid">
        <fgColor theme="5" tint="0.59999389629810485"/>
        <bgColor indexed="64"/>
      </patternFill>
    </fill>
    <fill>
      <patternFill patternType="solid">
        <fgColor theme="8" tint="0.59999389629810485"/>
        <bgColor indexed="64"/>
      </patternFill>
    </fill>
  </fills>
  <borders count="11">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6">
    <xf numFmtId="0" fontId="0" fillId="0" borderId="0" xfId="0"/>
    <xf numFmtId="0" fontId="5" fillId="0" borderId="6" xfId="0" applyFont="1" applyBorder="1" applyAlignment="1">
      <alignment horizont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14" fontId="6" fillId="0" borderId="8" xfId="0" applyNumberFormat="1" applyFont="1" applyBorder="1" applyAlignment="1">
      <alignment horizontal="center" vertical="center" wrapText="1"/>
    </xf>
    <xf numFmtId="0" fontId="6" fillId="0" borderId="4" xfId="0" applyFont="1" applyBorder="1" applyAlignment="1">
      <alignment horizontal="center" vertical="center" wrapText="1"/>
    </xf>
    <xf numFmtId="14" fontId="6" fillId="0" borderId="3" xfId="0" applyNumberFormat="1" applyFont="1" applyBorder="1" applyAlignment="1">
      <alignment horizontal="center" vertical="center" wrapText="1"/>
    </xf>
    <xf numFmtId="2" fontId="6" fillId="0" borderId="8"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7" fillId="6" borderId="3" xfId="0" applyFont="1" applyFill="1" applyBorder="1"/>
    <xf numFmtId="0" fontId="7" fillId="6" borderId="5" xfId="0" applyFont="1" applyFill="1" applyBorder="1"/>
    <xf numFmtId="0" fontId="7" fillId="6" borderId="4" xfId="0" applyFont="1" applyFill="1" applyBorder="1"/>
    <xf numFmtId="0" fontId="0" fillId="6" borderId="0" xfId="0" applyFill="1"/>
    <xf numFmtId="14" fontId="3" fillId="3" borderId="1" xfId="0" applyNumberFormat="1" applyFont="1" applyFill="1" applyBorder="1" applyAlignment="1">
      <alignment horizontal="center" wrapText="1"/>
    </xf>
    <xf numFmtId="0" fontId="0" fillId="0" borderId="0" xfId="0" applyAlignment="1">
      <alignment horizontal="center"/>
    </xf>
    <xf numFmtId="0" fontId="8" fillId="0" borderId="0" xfId="0" applyFont="1" applyAlignment="1">
      <alignment horizontal="center"/>
    </xf>
    <xf numFmtId="0" fontId="6" fillId="0" borderId="0" xfId="0" applyFont="1" applyAlignment="1">
      <alignment horizontal="center"/>
    </xf>
    <xf numFmtId="14" fontId="8" fillId="0" borderId="0" xfId="0" applyNumberFormat="1" applyFont="1" applyAlignment="1">
      <alignment horizontal="center"/>
    </xf>
    <xf numFmtId="14" fontId="0" fillId="0" borderId="0" xfId="0" applyNumberFormat="1" applyAlignment="1">
      <alignment horizontal="center"/>
    </xf>
    <xf numFmtId="14" fontId="0" fillId="0" borderId="0" xfId="0" applyNumberFormat="1"/>
    <xf numFmtId="0" fontId="0" fillId="0" borderId="6" xfId="0" applyBorder="1" applyAlignment="1">
      <alignment horizontal="center"/>
    </xf>
    <xf numFmtId="1" fontId="8" fillId="0" borderId="0" xfId="0" applyNumberFormat="1" applyFont="1" applyAlignment="1">
      <alignment horizontal="center"/>
    </xf>
    <xf numFmtId="0" fontId="0" fillId="0" borderId="0" xfId="0" applyAlignment="1">
      <alignment horizontal="center" vertical="center"/>
    </xf>
    <xf numFmtId="14" fontId="0" fillId="0" borderId="0" xfId="0" applyNumberFormat="1" applyAlignment="1">
      <alignment vertical="center"/>
    </xf>
    <xf numFmtId="0" fontId="0" fillId="0" borderId="6" xfId="0" applyBorder="1"/>
    <xf numFmtId="14" fontId="0" fillId="0" borderId="6" xfId="0" applyNumberFormat="1" applyBorder="1"/>
    <xf numFmtId="0" fontId="1" fillId="0" borderId="0" xfId="0" applyFont="1" applyAlignment="1">
      <alignment horizontal="center"/>
    </xf>
    <xf numFmtId="0" fontId="8" fillId="0" borderId="0" xfId="0" applyFont="1" applyAlignment="1">
      <alignment horizontal="center" vertical="center" wrapText="1"/>
    </xf>
    <xf numFmtId="1" fontId="0" fillId="0" borderId="0" xfId="0" applyNumberFormat="1" applyAlignment="1">
      <alignment horizontal="center"/>
    </xf>
    <xf numFmtId="14" fontId="8" fillId="0" borderId="0" xfId="0" applyNumberFormat="1" applyFont="1"/>
    <xf numFmtId="14" fontId="0" fillId="7" borderId="0" xfId="0" applyNumberFormat="1" applyFill="1"/>
    <xf numFmtId="49" fontId="8" fillId="0" borderId="0" xfId="0" applyNumberFormat="1" applyFont="1" applyAlignment="1">
      <alignment horizontal="center"/>
    </xf>
    <xf numFmtId="49" fontId="0" fillId="0" borderId="0" xfId="0" applyNumberFormat="1" applyAlignment="1">
      <alignment horizontal="center"/>
    </xf>
    <xf numFmtId="14" fontId="8" fillId="8" borderId="0" xfId="0" applyNumberFormat="1" applyFont="1" applyFill="1"/>
    <xf numFmtId="14" fontId="0" fillId="8" borderId="0" xfId="0" applyNumberFormat="1" applyFill="1"/>
    <xf numFmtId="1" fontId="0" fillId="0" borderId="0" xfId="0" applyNumberFormat="1"/>
    <xf numFmtId="49" fontId="8" fillId="10" borderId="0" xfId="0" applyNumberFormat="1" applyFont="1" applyFill="1" applyAlignment="1">
      <alignment horizontal="center"/>
    </xf>
    <xf numFmtId="1" fontId="8" fillId="10" borderId="0" xfId="0" applyNumberFormat="1" applyFont="1" applyFill="1" applyAlignment="1">
      <alignment horizontal="center"/>
    </xf>
    <xf numFmtId="0" fontId="8" fillId="11" borderId="0" xfId="0" applyFont="1" applyFill="1" applyAlignment="1">
      <alignment horizontal="center"/>
    </xf>
    <xf numFmtId="0" fontId="0" fillId="11" borderId="0" xfId="0" applyFill="1" applyAlignment="1">
      <alignment horizontal="center"/>
    </xf>
    <xf numFmtId="0" fontId="11" fillId="11" borderId="0" xfId="0" applyFont="1" applyFill="1" applyAlignment="1">
      <alignment horizontal="center"/>
    </xf>
    <xf numFmtId="14" fontId="8" fillId="12" borderId="0" xfId="0" applyNumberFormat="1" applyFont="1" applyFill="1" applyAlignment="1">
      <alignment horizontal="center"/>
    </xf>
    <xf numFmtId="0" fontId="8" fillId="12" borderId="0" xfId="0" applyFont="1" applyFill="1" applyAlignment="1">
      <alignment horizontal="center"/>
    </xf>
    <xf numFmtId="0" fontId="0" fillId="12" borderId="0" xfId="0" applyFill="1" applyAlignment="1">
      <alignment horizontal="center"/>
    </xf>
    <xf numFmtId="2" fontId="0" fillId="11" borderId="0" xfId="0" applyNumberFormat="1" applyFill="1"/>
    <xf numFmtId="0" fontId="10" fillId="11" borderId="0" xfId="0" applyFont="1" applyFill="1" applyAlignment="1">
      <alignment horizontal="right"/>
    </xf>
    <xf numFmtId="0" fontId="0" fillId="11" borderId="0" xfId="0" applyFill="1"/>
    <xf numFmtId="0" fontId="9" fillId="11" borderId="0" xfId="0" applyFont="1" applyFill="1" applyAlignment="1">
      <alignment horizontal="center" vertical="center" wrapText="1"/>
    </xf>
    <xf numFmtId="14" fontId="0" fillId="0" borderId="0" xfId="0" applyNumberFormat="1" applyAlignment="1">
      <alignment horizontal="right"/>
    </xf>
    <xf numFmtId="0" fontId="12" fillId="12" borderId="0" xfId="0" applyFont="1" applyFill="1" applyAlignment="1">
      <alignment horizontal="center"/>
    </xf>
    <xf numFmtId="0" fontId="13" fillId="0" borderId="0" xfId="0" applyFont="1" applyAlignment="1">
      <alignment horizontal="center"/>
    </xf>
    <xf numFmtId="0" fontId="14" fillId="0" borderId="0" xfId="0" applyFont="1" applyAlignment="1">
      <alignment horizontal="center"/>
    </xf>
    <xf numFmtId="0" fontId="13" fillId="11" borderId="0" xfId="0" applyFont="1" applyFill="1" applyAlignment="1">
      <alignment horizontal="center"/>
    </xf>
    <xf numFmtId="49" fontId="13" fillId="0" borderId="0" xfId="0" applyNumberFormat="1" applyFont="1" applyAlignment="1">
      <alignment horizontal="center"/>
    </xf>
    <xf numFmtId="14" fontId="13" fillId="0" borderId="0" xfId="0" applyNumberFormat="1" applyFont="1" applyAlignment="1">
      <alignment horizontal="center"/>
    </xf>
    <xf numFmtId="14" fontId="13" fillId="12" borderId="0" xfId="0" applyNumberFormat="1" applyFont="1" applyFill="1" applyAlignment="1">
      <alignment horizontal="center"/>
    </xf>
    <xf numFmtId="14" fontId="13" fillId="0" borderId="0" xfId="0" applyNumberFormat="1" applyFont="1"/>
    <xf numFmtId="14" fontId="13" fillId="7" borderId="0" xfId="0" applyNumberFormat="1" applyFont="1" applyFill="1"/>
    <xf numFmtId="0" fontId="13" fillId="12" borderId="0" xfId="0" applyFont="1" applyFill="1" applyAlignment="1">
      <alignment horizontal="center"/>
    </xf>
    <xf numFmtId="14" fontId="13" fillId="0" borderId="0" xfId="0" applyNumberFormat="1" applyFont="1" applyAlignment="1">
      <alignment horizontal="right"/>
    </xf>
    <xf numFmtId="0" fontId="15" fillId="11" borderId="0" xfId="0" applyFont="1" applyFill="1" applyAlignment="1">
      <alignment horizontal="center" vertical="center" wrapText="1"/>
    </xf>
    <xf numFmtId="0" fontId="13" fillId="0" borderId="0" xfId="0" applyFont="1"/>
    <xf numFmtId="0" fontId="13" fillId="0" borderId="6" xfId="0" applyFont="1" applyBorder="1" applyAlignment="1">
      <alignment horizontal="center"/>
    </xf>
    <xf numFmtId="49" fontId="13" fillId="10" borderId="0" xfId="0" applyNumberFormat="1" applyFont="1" applyFill="1" applyAlignment="1">
      <alignment horizontal="center"/>
    </xf>
    <xf numFmtId="1" fontId="13" fillId="10" borderId="0" xfId="0" applyNumberFormat="1" applyFont="1" applyFill="1" applyAlignment="1">
      <alignment horizontal="center"/>
    </xf>
    <xf numFmtId="14" fontId="13" fillId="10" borderId="0" xfId="0" applyNumberFormat="1" applyFont="1" applyFill="1" applyAlignment="1">
      <alignment horizontal="center"/>
    </xf>
    <xf numFmtId="14" fontId="13" fillId="9" borderId="0" xfId="0" applyNumberFormat="1" applyFont="1" applyFill="1"/>
    <xf numFmtId="2" fontId="13" fillId="11" borderId="0" xfId="0" applyNumberFormat="1" applyFont="1" applyFill="1" applyAlignment="1">
      <alignment horizontal="right"/>
    </xf>
    <xf numFmtId="14" fontId="12" fillId="7" borderId="0" xfId="0" applyNumberFormat="1" applyFont="1" applyFill="1"/>
    <xf numFmtId="0" fontId="8" fillId="10" borderId="0" xfId="0" applyFont="1" applyFill="1" applyAlignment="1">
      <alignment horizontal="center"/>
    </xf>
    <xf numFmtId="0" fontId="0" fillId="0" borderId="10" xfId="0" applyBorder="1" applyAlignment="1">
      <alignment horizontal="center"/>
    </xf>
    <xf numFmtId="164" fontId="8" fillId="0" borderId="0" xfId="0" applyNumberFormat="1" applyFont="1" applyAlignment="1">
      <alignment horizontal="center"/>
    </xf>
    <xf numFmtId="164" fontId="0" fillId="0" borderId="0" xfId="0" applyNumberFormat="1" applyAlignment="1">
      <alignment horizontal="center"/>
    </xf>
    <xf numFmtId="165" fontId="8" fillId="0" borderId="0" xfId="0" applyNumberFormat="1" applyFont="1" applyAlignment="1">
      <alignment horizontal="center"/>
    </xf>
    <xf numFmtId="165" fontId="0" fillId="0" borderId="0" xfId="0" applyNumberFormat="1" applyAlignment="1">
      <alignment horizontal="center"/>
    </xf>
    <xf numFmtId="164" fontId="13" fillId="0" borderId="0" xfId="0" applyNumberFormat="1" applyFont="1" applyAlignment="1">
      <alignment horizontal="center"/>
    </xf>
    <xf numFmtId="49" fontId="16" fillId="0" borderId="0" xfId="0" applyNumberFormat="1" applyFont="1" applyAlignment="1">
      <alignment horizontal="center"/>
    </xf>
    <xf numFmtId="0" fontId="13" fillId="7" borderId="0" xfId="0" applyFont="1" applyFill="1" applyAlignment="1">
      <alignment horizontal="center"/>
    </xf>
    <xf numFmtId="0" fontId="14" fillId="7" borderId="0" xfId="0" applyFont="1" applyFill="1" applyAlignment="1">
      <alignment horizontal="center"/>
    </xf>
    <xf numFmtId="1" fontId="13" fillId="7" borderId="0" xfId="0" applyNumberFormat="1" applyFont="1" applyFill="1" applyAlignment="1">
      <alignment horizontal="center"/>
    </xf>
    <xf numFmtId="49" fontId="13" fillId="7" borderId="0" xfId="0" applyNumberFormat="1" applyFont="1" applyFill="1" applyAlignment="1">
      <alignment horizontal="center"/>
    </xf>
    <xf numFmtId="165" fontId="13" fillId="7" borderId="0" xfId="0" applyNumberFormat="1" applyFont="1" applyFill="1" applyAlignment="1">
      <alignment horizontal="center"/>
    </xf>
    <xf numFmtId="14" fontId="13" fillId="7" borderId="0" xfId="0" applyNumberFormat="1" applyFont="1" applyFill="1" applyAlignment="1">
      <alignment horizontal="center"/>
    </xf>
    <xf numFmtId="14" fontId="13" fillId="7" borderId="0" xfId="0" applyNumberFormat="1" applyFont="1" applyFill="1" applyAlignment="1">
      <alignment horizontal="right"/>
    </xf>
    <xf numFmtId="0" fontId="13" fillId="7" borderId="0" xfId="0" applyFont="1" applyFill="1"/>
    <xf numFmtId="0" fontId="15" fillId="7" borderId="0" xfId="0" applyFont="1" applyFill="1" applyAlignment="1">
      <alignment horizontal="center" vertical="center" wrapText="1"/>
    </xf>
    <xf numFmtId="0" fontId="13" fillId="7" borderId="6" xfId="0" applyFont="1" applyFill="1" applyBorder="1" applyAlignment="1">
      <alignment horizontal="center"/>
    </xf>
    <xf numFmtId="0" fontId="8" fillId="7" borderId="0" xfId="0" applyFont="1" applyFill="1" applyAlignment="1">
      <alignment horizontal="center"/>
    </xf>
    <xf numFmtId="0" fontId="6" fillId="7" borderId="0" xfId="0" applyFont="1" applyFill="1" applyAlignment="1">
      <alignment horizontal="center"/>
    </xf>
    <xf numFmtId="1" fontId="8" fillId="7" borderId="0" xfId="0" applyNumberFormat="1" applyFont="1" applyFill="1" applyAlignment="1">
      <alignment horizontal="center"/>
    </xf>
    <xf numFmtId="0" fontId="12" fillId="7" borderId="0" xfId="0" applyFont="1" applyFill="1" applyAlignment="1">
      <alignment horizontal="center"/>
    </xf>
    <xf numFmtId="49" fontId="12" fillId="7" borderId="0" xfId="0" applyNumberFormat="1" applyFont="1" applyFill="1" applyAlignment="1">
      <alignment horizontal="center"/>
    </xf>
    <xf numFmtId="165" fontId="12" fillId="7" borderId="0" xfId="0" applyNumberFormat="1" applyFont="1" applyFill="1" applyAlignment="1">
      <alignment horizontal="center"/>
    </xf>
    <xf numFmtId="1" fontId="12" fillId="7" borderId="0" xfId="0" applyNumberFormat="1" applyFont="1" applyFill="1" applyAlignment="1">
      <alignment horizontal="center"/>
    </xf>
    <xf numFmtId="14" fontId="12" fillId="7" borderId="0" xfId="0" applyNumberFormat="1" applyFont="1" applyFill="1" applyAlignment="1">
      <alignment horizontal="center"/>
    </xf>
    <xf numFmtId="14" fontId="0" fillId="7" borderId="0" xfId="0" applyNumberFormat="1" applyFill="1" applyAlignment="1">
      <alignment horizontal="center"/>
    </xf>
    <xf numFmtId="14" fontId="0" fillId="7" borderId="0" xfId="0" applyNumberFormat="1" applyFill="1" applyAlignment="1">
      <alignment horizontal="right"/>
    </xf>
    <xf numFmtId="0" fontId="0" fillId="7" borderId="0" xfId="0" applyFill="1"/>
    <xf numFmtId="0" fontId="9" fillId="7" borderId="0" xfId="0" applyFont="1" applyFill="1" applyAlignment="1">
      <alignment horizontal="center" vertical="center" wrapText="1"/>
    </xf>
    <xf numFmtId="0" fontId="8" fillId="7" borderId="0" xfId="0" applyFont="1" applyFill="1" applyAlignment="1">
      <alignment horizontal="center" vertical="center" wrapText="1"/>
    </xf>
    <xf numFmtId="0" fontId="1" fillId="7" borderId="0" xfId="0" applyFont="1" applyFill="1" applyAlignment="1">
      <alignment horizontal="center"/>
    </xf>
    <xf numFmtId="0" fontId="0" fillId="7" borderId="0" xfId="0" applyFill="1" applyAlignment="1">
      <alignment horizontal="center"/>
    </xf>
    <xf numFmtId="1" fontId="0" fillId="7" borderId="0" xfId="0" applyNumberFormat="1" applyFill="1" applyAlignment="1">
      <alignment horizontal="center"/>
    </xf>
    <xf numFmtId="49" fontId="0" fillId="7" borderId="0" xfId="0" applyNumberFormat="1" applyFill="1" applyAlignment="1">
      <alignment horizontal="center"/>
    </xf>
    <xf numFmtId="0" fontId="0" fillId="7" borderId="6" xfId="0" applyFill="1" applyBorder="1"/>
    <xf numFmtId="14" fontId="0" fillId="7" borderId="6" xfId="0" applyNumberFormat="1" applyFill="1" applyBorder="1"/>
    <xf numFmtId="14" fontId="0" fillId="7" borderId="9" xfId="0" applyNumberFormat="1" applyFill="1" applyBorder="1"/>
    <xf numFmtId="0" fontId="8" fillId="7" borderId="0" xfId="0" applyFont="1" applyFill="1" applyAlignment="1">
      <alignment horizontal="center" wrapText="1"/>
    </xf>
    <xf numFmtId="49" fontId="11" fillId="7" borderId="0" xfId="0" applyNumberFormat="1" applyFont="1" applyFill="1" applyAlignment="1">
      <alignment horizontal="center"/>
    </xf>
    <xf numFmtId="0" fontId="11" fillId="7" borderId="0" xfId="0" applyFont="1" applyFill="1" applyAlignment="1">
      <alignment horizontal="center"/>
    </xf>
    <xf numFmtId="0" fontId="0" fillId="7" borderId="6" xfId="0" applyFill="1" applyBorder="1" applyAlignment="1">
      <alignment horizontal="center"/>
    </xf>
    <xf numFmtId="0" fontId="0" fillId="8" borderId="0" xfId="0" applyFill="1" applyAlignment="1">
      <alignment horizontal="center"/>
    </xf>
    <xf numFmtId="0" fontId="0" fillId="13" borderId="0" xfId="0" applyFill="1" applyAlignment="1">
      <alignment horizontal="center"/>
    </xf>
    <xf numFmtId="0" fontId="1" fillId="0" borderId="0" xfId="0" applyFont="1"/>
    <xf numFmtId="0" fontId="1" fillId="13" borderId="0" xfId="0" applyFont="1" applyFill="1"/>
    <xf numFmtId="0" fontId="1" fillId="14" borderId="0" xfId="0" applyFont="1" applyFill="1" applyAlignment="1">
      <alignment horizontal="center"/>
    </xf>
    <xf numFmtId="0" fontId="1" fillId="14" borderId="0" xfId="0" applyFont="1" applyFill="1"/>
    <xf numFmtId="0" fontId="17" fillId="0" borderId="0" xfId="0" applyFont="1"/>
    <xf numFmtId="49" fontId="11" fillId="0" borderId="0" xfId="0" applyNumberFormat="1" applyFont="1" applyAlignment="1">
      <alignment horizont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14" fontId="4" fillId="4" borderId="3" xfId="0" applyNumberFormat="1" applyFont="1" applyFill="1" applyBorder="1" applyAlignment="1">
      <alignment horizontal="center" wrapText="1"/>
    </xf>
    <xf numFmtId="14" fontId="4" fillId="4" borderId="4" xfId="0" applyNumberFormat="1" applyFont="1" applyFill="1" applyBorder="1" applyAlignment="1">
      <alignment horizontal="center" wrapText="1"/>
    </xf>
    <xf numFmtId="14" fontId="4" fillId="4" borderId="5" xfId="0" applyNumberFormat="1" applyFont="1" applyFill="1" applyBorder="1" applyAlignment="1">
      <alignment horizontal="center" wrapText="1"/>
    </xf>
    <xf numFmtId="0" fontId="1" fillId="13" borderId="0" xfId="0" applyFont="1" applyFill="1" applyAlignment="1">
      <alignment horizontal="center"/>
    </xf>
    <xf numFmtId="0" fontId="3" fillId="3" borderId="1" xfId="0" applyFont="1" applyFill="1" applyBorder="1" applyAlignment="1">
      <alignment wrapText="1"/>
    </xf>
    <xf numFmtId="14" fontId="3" fillId="3" borderId="2" xfId="0" applyNumberFormat="1" applyFont="1" applyFill="1" applyBorder="1" applyAlignment="1">
      <alignment wrapText="1"/>
    </xf>
    <xf numFmtId="0" fontId="3" fillId="3" borderId="4" xfId="0" applyFont="1" applyFill="1" applyBorder="1" applyAlignment="1">
      <alignment horizont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EAC55-5A42-490B-8B26-8EBE1EAB5AEB}">
  <sheetPr codeName="Hoja1">
    <pageSetUpPr fitToPage="1"/>
  </sheetPr>
  <dimension ref="A1:AS25"/>
  <sheetViews>
    <sheetView tabSelected="1" zoomScale="110" zoomScaleNormal="110" workbookViewId="0">
      <selection activeCell="C26" sqref="C26"/>
    </sheetView>
  </sheetViews>
  <sheetFormatPr baseColWidth="10" defaultRowHeight="15" x14ac:dyDescent="0.2"/>
  <cols>
    <col min="4" max="4" width="16.33203125" customWidth="1"/>
    <col min="5" max="5" width="32.5" style="19" customWidth="1"/>
    <col min="6" max="6" width="20.5" style="19" customWidth="1"/>
    <col min="7" max="7" width="7.5" customWidth="1"/>
    <col min="8" max="12" width="13.83203125" customWidth="1"/>
    <col min="13" max="13" width="10" customWidth="1"/>
    <col min="14" max="15" width="8.6640625" customWidth="1"/>
    <col min="16" max="19" width="7.6640625" customWidth="1"/>
    <col min="20" max="20" width="19.6640625" bestFit="1" customWidth="1"/>
    <col min="21" max="21" width="13.33203125" customWidth="1"/>
    <col min="26" max="26" width="7.6640625" customWidth="1"/>
    <col min="27" max="27" width="7.5" customWidth="1"/>
    <col min="33" max="33" width="15.5" bestFit="1" customWidth="1"/>
    <col min="34" max="34" width="32.5" bestFit="1" customWidth="1"/>
    <col min="39" max="39" width="8.6640625" customWidth="1"/>
    <col min="40" max="40" width="7.1640625" customWidth="1"/>
  </cols>
  <sheetData>
    <row r="1" spans="1:45" ht="27" customHeight="1" thickBot="1" x14ac:dyDescent="0.3">
      <c r="A1" s="134" t="s">
        <v>0</v>
      </c>
      <c r="B1" s="135"/>
      <c r="C1" s="133" t="s">
        <v>1</v>
      </c>
      <c r="D1" s="133"/>
      <c r="E1" s="133"/>
      <c r="F1" s="131"/>
      <c r="G1" s="131"/>
      <c r="H1" s="131"/>
      <c r="I1" s="131"/>
      <c r="J1" s="131"/>
      <c r="K1" s="131"/>
      <c r="L1" s="131"/>
      <c r="M1" s="131"/>
      <c r="N1" s="131"/>
      <c r="O1" s="131"/>
      <c r="P1" s="131"/>
      <c r="Q1" s="131"/>
      <c r="R1" s="131"/>
      <c r="S1" s="131"/>
      <c r="T1" s="131"/>
      <c r="U1" s="131"/>
      <c r="V1" s="131"/>
      <c r="W1" s="131"/>
      <c r="X1" s="131"/>
      <c r="Y1" s="132"/>
      <c r="Z1" s="18"/>
      <c r="AA1" s="18"/>
      <c r="AB1" s="18"/>
      <c r="AC1" s="18"/>
      <c r="AD1" s="18"/>
      <c r="AE1" s="127" t="s">
        <v>2</v>
      </c>
      <c r="AF1" s="128"/>
      <c r="AG1" s="129"/>
      <c r="AH1" s="1"/>
      <c r="AI1" s="124" t="s">
        <v>3</v>
      </c>
      <c r="AJ1" s="125"/>
      <c r="AK1" s="125"/>
      <c r="AL1" s="126"/>
      <c r="AM1" s="124" t="s">
        <v>4</v>
      </c>
      <c r="AN1" s="125"/>
      <c r="AO1" s="125"/>
      <c r="AP1" s="125"/>
      <c r="AQ1" s="125"/>
      <c r="AR1" s="125"/>
      <c r="AS1" s="126"/>
    </row>
    <row r="2" spans="1:45" ht="65" thickBot="1" x14ac:dyDescent="0.3">
      <c r="A2" s="2" t="s">
        <v>5</v>
      </c>
      <c r="B2" s="3" t="s">
        <v>6</v>
      </c>
      <c r="C2" s="3" t="s">
        <v>62</v>
      </c>
      <c r="D2" s="3" t="s">
        <v>60</v>
      </c>
      <c r="E2" s="3" t="s">
        <v>59</v>
      </c>
      <c r="F2" s="3" t="s">
        <v>7</v>
      </c>
      <c r="G2" s="3" t="s">
        <v>28</v>
      </c>
      <c r="H2" s="3" t="s">
        <v>49</v>
      </c>
      <c r="I2" s="3" t="s">
        <v>8</v>
      </c>
      <c r="J2" s="3" t="s">
        <v>66</v>
      </c>
      <c r="K2" s="3" t="s">
        <v>29</v>
      </c>
      <c r="L2" s="3" t="s">
        <v>45</v>
      </c>
      <c r="M2" s="3" t="s">
        <v>44</v>
      </c>
      <c r="N2" s="4" t="s">
        <v>9</v>
      </c>
      <c r="O2" s="4" t="s">
        <v>10</v>
      </c>
      <c r="P2" s="5" t="s">
        <v>11</v>
      </c>
      <c r="Q2" s="6" t="s">
        <v>12</v>
      </c>
      <c r="R2" s="6" t="s">
        <v>38</v>
      </c>
      <c r="S2" s="6" t="s">
        <v>39</v>
      </c>
      <c r="T2" s="6" t="s">
        <v>34</v>
      </c>
      <c r="U2" s="6" t="s">
        <v>35</v>
      </c>
      <c r="V2" s="6" t="s">
        <v>36</v>
      </c>
      <c r="W2" s="4" t="s">
        <v>13</v>
      </c>
      <c r="X2" s="7" t="s">
        <v>2</v>
      </c>
      <c r="Y2" s="3" t="s">
        <v>14</v>
      </c>
      <c r="Z2" s="8" t="s">
        <v>15</v>
      </c>
      <c r="AA2" s="9" t="s">
        <v>16</v>
      </c>
      <c r="AB2" s="10" t="s">
        <v>17</v>
      </c>
      <c r="AC2" s="11" t="s">
        <v>2</v>
      </c>
      <c r="AD2" s="12" t="s">
        <v>17</v>
      </c>
      <c r="AE2" s="9" t="s">
        <v>27</v>
      </c>
      <c r="AF2" s="13" t="s">
        <v>18</v>
      </c>
      <c r="AG2" s="10" t="s">
        <v>17</v>
      </c>
      <c r="AH2" s="11" t="s">
        <v>19</v>
      </c>
      <c r="AI2" s="10" t="s">
        <v>17</v>
      </c>
      <c r="AJ2" s="11" t="s">
        <v>19</v>
      </c>
      <c r="AK2" s="10" t="s">
        <v>17</v>
      </c>
      <c r="AL2" s="14" t="s">
        <v>2</v>
      </c>
      <c r="AM2" s="15" t="s">
        <v>20</v>
      </c>
      <c r="AN2" s="16" t="s">
        <v>2</v>
      </c>
      <c r="AO2" s="16" t="s">
        <v>20</v>
      </c>
      <c r="AP2" s="14" t="s">
        <v>2</v>
      </c>
      <c r="AQ2" s="15" t="s">
        <v>20</v>
      </c>
      <c r="AR2" s="14" t="s">
        <v>2</v>
      </c>
    </row>
    <row r="3" spans="1:45" ht="16" x14ac:dyDescent="0.2">
      <c r="A3" s="20">
        <v>144010</v>
      </c>
      <c r="B3" s="21" t="s">
        <v>21</v>
      </c>
      <c r="C3" s="36" t="s">
        <v>65</v>
      </c>
      <c r="D3" s="76">
        <v>35</v>
      </c>
      <c r="E3" s="78">
        <v>51.5</v>
      </c>
      <c r="F3" s="43">
        <v>3800</v>
      </c>
      <c r="G3" s="43" t="s">
        <v>58</v>
      </c>
      <c r="H3" s="36" t="s">
        <v>61</v>
      </c>
      <c r="I3" s="26">
        <v>38</v>
      </c>
      <c r="J3" s="26">
        <v>4</v>
      </c>
      <c r="K3" s="26">
        <v>20</v>
      </c>
      <c r="L3" s="22" t="s">
        <v>46</v>
      </c>
      <c r="M3" s="46" t="s">
        <v>47</v>
      </c>
      <c r="N3" s="34">
        <v>40771</v>
      </c>
      <c r="O3" s="38">
        <v>40766</v>
      </c>
      <c r="P3" s="47">
        <f t="shared" ref="P3" si="0">+(N3-O3)</f>
        <v>5</v>
      </c>
      <c r="Q3" s="24">
        <v>40780</v>
      </c>
      <c r="R3" s="23"/>
      <c r="S3" s="23"/>
      <c r="T3" s="23"/>
      <c r="U3" s="23"/>
      <c r="V3" s="19" t="s">
        <v>32</v>
      </c>
      <c r="W3" s="53">
        <v>40781</v>
      </c>
      <c r="X3" s="49">
        <v>217</v>
      </c>
      <c r="Y3" s="52">
        <f t="shared" ref="Y3" si="1">IF(X3="OUT","NORMAL",IF(X3&lt;=9.99,"NORMAL",IF(X3&gt;9.99,X3,"")))</f>
        <v>217</v>
      </c>
      <c r="AF3">
        <v>431</v>
      </c>
      <c r="AG3" s="24">
        <v>40696</v>
      </c>
    </row>
    <row r="4" spans="1:45" ht="16" x14ac:dyDescent="0.2">
      <c r="A4" s="20">
        <v>183541</v>
      </c>
      <c r="B4" s="21" t="s">
        <v>21</v>
      </c>
      <c r="C4" s="36" t="s">
        <v>63</v>
      </c>
      <c r="D4" s="76">
        <v>36</v>
      </c>
      <c r="E4" s="78">
        <v>51</v>
      </c>
      <c r="F4" s="43">
        <v>3700</v>
      </c>
      <c r="G4" s="43" t="s">
        <v>24</v>
      </c>
      <c r="H4" s="36" t="s">
        <v>50</v>
      </c>
      <c r="I4" s="26">
        <v>40</v>
      </c>
      <c r="J4" s="26">
        <v>5</v>
      </c>
      <c r="K4" s="26">
        <v>18</v>
      </c>
      <c r="L4" s="22" t="s">
        <v>46</v>
      </c>
      <c r="M4" s="46" t="s">
        <v>55</v>
      </c>
      <c r="N4" s="34">
        <v>40987</v>
      </c>
      <c r="O4" s="38">
        <v>40985</v>
      </c>
      <c r="P4" s="47">
        <f t="shared" ref="P4" si="2">+(N4-O4)</f>
        <v>2</v>
      </c>
      <c r="Q4" s="30">
        <v>40991</v>
      </c>
      <c r="R4" s="23"/>
      <c r="S4" s="23"/>
      <c r="T4" s="23"/>
      <c r="U4" s="23"/>
      <c r="V4" s="19" t="s">
        <v>32</v>
      </c>
      <c r="W4" s="53">
        <v>40998</v>
      </c>
      <c r="X4" s="50">
        <v>139.21</v>
      </c>
      <c r="Y4" s="52">
        <f t="shared" ref="Y4" si="3">IF(X4="OUT","NORMAL",IF(X4&lt;=9.99,"NORMAL",IF(X4&gt;9.99,X4,"")))</f>
        <v>139.21</v>
      </c>
      <c r="AC4" s="24"/>
      <c r="AF4">
        <v>98.04</v>
      </c>
      <c r="AG4" s="24">
        <v>41001</v>
      </c>
    </row>
    <row r="5" spans="1:45" s="66" customFormat="1" ht="17" x14ac:dyDescent="0.2">
      <c r="A5" s="55">
        <v>216771</v>
      </c>
      <c r="B5" s="56" t="s">
        <v>21</v>
      </c>
      <c r="C5" s="58" t="s">
        <v>65</v>
      </c>
      <c r="D5" s="80">
        <v>33</v>
      </c>
      <c r="E5" s="78">
        <v>51</v>
      </c>
      <c r="F5" s="57">
        <v>3350</v>
      </c>
      <c r="G5" s="57" t="s">
        <v>24</v>
      </c>
      <c r="H5" s="68" t="s">
        <v>50</v>
      </c>
      <c r="I5" s="69">
        <v>38</v>
      </c>
      <c r="J5" s="69">
        <v>5</v>
      </c>
      <c r="K5" s="69">
        <v>28</v>
      </c>
      <c r="L5" s="70" t="s">
        <v>69</v>
      </c>
      <c r="M5" s="60" t="s">
        <v>56</v>
      </c>
      <c r="N5" s="61">
        <v>41138</v>
      </c>
      <c r="O5" s="71">
        <v>41110</v>
      </c>
      <c r="P5" s="63">
        <f t="shared" ref="P5" si="4">+(N5-O5)</f>
        <v>28</v>
      </c>
      <c r="Q5" s="61">
        <v>41148</v>
      </c>
      <c r="R5" s="59"/>
      <c r="S5" s="59"/>
      <c r="T5" s="59"/>
      <c r="U5" s="59"/>
      <c r="V5" s="19" t="s">
        <v>32</v>
      </c>
      <c r="W5" s="64">
        <v>41159</v>
      </c>
      <c r="X5" s="72" t="s">
        <v>22</v>
      </c>
      <c r="Y5" s="65" t="s">
        <v>23</v>
      </c>
      <c r="AF5" s="67"/>
      <c r="AG5" s="67"/>
    </row>
    <row r="6" spans="1:45" ht="16" x14ac:dyDescent="0.2">
      <c r="A6" s="20">
        <v>234522</v>
      </c>
      <c r="B6" s="21" t="s">
        <v>21</v>
      </c>
      <c r="C6" s="36" t="s">
        <v>63</v>
      </c>
      <c r="D6" s="76">
        <v>36</v>
      </c>
      <c r="E6" s="78">
        <v>51</v>
      </c>
      <c r="F6" s="43">
        <v>3700</v>
      </c>
      <c r="G6" s="43" t="s">
        <v>58</v>
      </c>
      <c r="H6" s="36" t="s">
        <v>61</v>
      </c>
      <c r="I6" s="26">
        <v>39</v>
      </c>
      <c r="J6" s="26">
        <v>5</v>
      </c>
      <c r="K6" s="26">
        <v>28</v>
      </c>
      <c r="L6" s="22" t="s">
        <v>46</v>
      </c>
      <c r="M6" s="46" t="s">
        <v>47</v>
      </c>
      <c r="N6" s="34">
        <v>41233</v>
      </c>
      <c r="O6" s="38">
        <v>41231</v>
      </c>
      <c r="P6" s="47">
        <f t="shared" ref="P6" si="5">+(N6-O6)</f>
        <v>2</v>
      </c>
      <c r="Q6" s="24">
        <v>41240</v>
      </c>
      <c r="R6" s="23"/>
      <c r="S6" s="23"/>
      <c r="T6" s="23"/>
      <c r="U6" s="23"/>
      <c r="V6" s="19" t="s">
        <v>32</v>
      </c>
      <c r="W6" s="53">
        <v>41247</v>
      </c>
      <c r="X6" s="49">
        <v>72</v>
      </c>
      <c r="Y6" s="52">
        <f t="shared" ref="Y6" si="6">IF(X6="OUT","NORMAL",IF(X6&lt;=9.99,"NORMAL",IF(X6&gt;9.99,X6,"")))</f>
        <v>72</v>
      </c>
      <c r="AC6" s="24"/>
      <c r="AF6" s="25">
        <v>101</v>
      </c>
      <c r="AG6" s="24">
        <v>41249</v>
      </c>
    </row>
    <row r="7" spans="1:45" ht="16" x14ac:dyDescent="0.2">
      <c r="A7" s="20">
        <v>286242</v>
      </c>
      <c r="B7" s="21" t="s">
        <v>21</v>
      </c>
      <c r="C7" s="36" t="s">
        <v>65</v>
      </c>
      <c r="D7" s="76">
        <v>31</v>
      </c>
      <c r="E7" s="78">
        <v>40</v>
      </c>
      <c r="F7" s="43">
        <v>2150</v>
      </c>
      <c r="G7" s="43" t="s">
        <v>58</v>
      </c>
      <c r="H7" s="36" t="s">
        <v>61</v>
      </c>
      <c r="I7" s="26">
        <v>37.5</v>
      </c>
      <c r="J7" s="26">
        <v>5</v>
      </c>
      <c r="K7" s="26">
        <v>25</v>
      </c>
      <c r="L7" s="22" t="s">
        <v>67</v>
      </c>
      <c r="M7" s="46" t="s">
        <v>57</v>
      </c>
      <c r="N7" s="34">
        <v>41485</v>
      </c>
      <c r="O7" s="38">
        <v>41480</v>
      </c>
      <c r="P7" s="47">
        <f t="shared" ref="P7" si="7">N7-O7</f>
        <v>5</v>
      </c>
      <c r="Q7" s="24">
        <v>41495</v>
      </c>
      <c r="R7" s="23"/>
      <c r="S7" s="23"/>
      <c r="T7" s="23"/>
      <c r="U7" s="23"/>
      <c r="V7" s="19" t="s">
        <v>32</v>
      </c>
      <c r="W7" s="53">
        <v>41506</v>
      </c>
      <c r="X7" s="49">
        <v>53.9</v>
      </c>
      <c r="Y7" s="52">
        <f t="shared" ref="Y7" si="8">IF(X7="OUT","NORMAL",IF(X7&lt;=9.99,"NORMAL",IF(X7&gt;9.99,X7,"")))</f>
        <v>53.9</v>
      </c>
      <c r="AF7" s="25">
        <v>6.9</v>
      </c>
      <c r="AG7" s="24">
        <v>41515</v>
      </c>
    </row>
    <row r="8" spans="1:45" s="89" customFormat="1" ht="18.75" customHeight="1" x14ac:dyDescent="0.2">
      <c r="A8" s="82">
        <v>302257</v>
      </c>
      <c r="B8" s="83" t="s">
        <v>21</v>
      </c>
      <c r="C8" s="85" t="s">
        <v>65</v>
      </c>
      <c r="D8" s="76">
        <v>36</v>
      </c>
      <c r="E8" s="86">
        <v>50</v>
      </c>
      <c r="F8" s="82">
        <v>3800</v>
      </c>
      <c r="G8" s="82" t="s">
        <v>24</v>
      </c>
      <c r="H8" s="85" t="s">
        <v>71</v>
      </c>
      <c r="I8" s="84">
        <v>38</v>
      </c>
      <c r="J8" s="84"/>
      <c r="K8" s="84">
        <v>31</v>
      </c>
      <c r="L8" s="87" t="s">
        <v>81</v>
      </c>
      <c r="M8" s="87" t="s">
        <v>56</v>
      </c>
      <c r="N8" s="62">
        <v>41573</v>
      </c>
      <c r="O8" s="62">
        <v>41562</v>
      </c>
      <c r="P8" s="82">
        <f t="shared" ref="P8" si="9">N8-O8</f>
        <v>11</v>
      </c>
      <c r="Q8" s="62">
        <v>41579</v>
      </c>
      <c r="R8" s="87"/>
      <c r="S8" s="87"/>
      <c r="T8" s="87"/>
      <c r="U8" s="87"/>
      <c r="V8" s="19" t="s">
        <v>32</v>
      </c>
      <c r="W8" s="88">
        <v>41583</v>
      </c>
      <c r="X8" s="89">
        <v>215</v>
      </c>
      <c r="Y8" s="90">
        <f t="shared" ref="Y8" si="10">IF(X8="OUT","NORMAL",IF(X8&lt;=9.99,"NORMAL",IF(X8&gt;9.99,X8,"")))</f>
        <v>215</v>
      </c>
      <c r="Z8" s="89" t="s">
        <v>70</v>
      </c>
      <c r="AF8" s="91"/>
    </row>
    <row r="9" spans="1:45" s="102" customFormat="1" ht="16" x14ac:dyDescent="0.2">
      <c r="A9" s="92">
        <v>304875</v>
      </c>
      <c r="B9" s="93" t="s">
        <v>21</v>
      </c>
      <c r="C9" s="96" t="s">
        <v>65</v>
      </c>
      <c r="D9" s="75">
        <v>34</v>
      </c>
      <c r="E9" s="97">
        <v>49</v>
      </c>
      <c r="F9" s="95">
        <v>3500</v>
      </c>
      <c r="G9" s="95" t="s">
        <v>24</v>
      </c>
      <c r="H9" s="96" t="s">
        <v>61</v>
      </c>
      <c r="I9" s="98">
        <v>39</v>
      </c>
      <c r="J9" s="98"/>
      <c r="K9" s="98">
        <v>34</v>
      </c>
      <c r="L9" s="99" t="s">
        <v>46</v>
      </c>
      <c r="M9" s="99" t="s">
        <v>47</v>
      </c>
      <c r="N9" s="73">
        <v>41584</v>
      </c>
      <c r="O9" s="73">
        <v>41582</v>
      </c>
      <c r="P9" s="95">
        <f t="shared" ref="P9" si="11">N9-O9</f>
        <v>2</v>
      </c>
      <c r="Q9" s="35">
        <v>41592</v>
      </c>
      <c r="R9" s="100"/>
      <c r="S9" s="100"/>
      <c r="T9" s="100"/>
      <c r="U9" s="100"/>
      <c r="V9" s="19" t="s">
        <v>32</v>
      </c>
      <c r="W9" s="101">
        <v>41593</v>
      </c>
      <c r="X9" s="102">
        <v>12.7</v>
      </c>
      <c r="Y9" s="103">
        <f t="shared" ref="Y9:Y21" si="12">IF(X9="OUT","NORMAL",IF(X9&lt;=9.99,"NORMAL",IF(X9&gt;9.99,X9,"")))</f>
        <v>12.7</v>
      </c>
    </row>
    <row r="10" spans="1:45" ht="16" x14ac:dyDescent="0.2">
      <c r="A10" s="27">
        <v>371197</v>
      </c>
      <c r="B10" s="21" t="s">
        <v>21</v>
      </c>
      <c r="C10" s="36" t="s">
        <v>63</v>
      </c>
      <c r="D10" s="76">
        <v>32.5</v>
      </c>
      <c r="E10" s="78">
        <v>48</v>
      </c>
      <c r="F10" s="43">
        <v>2850</v>
      </c>
      <c r="G10" s="43" t="s">
        <v>58</v>
      </c>
      <c r="H10" s="36" t="s">
        <v>61</v>
      </c>
      <c r="I10" s="20">
        <v>38</v>
      </c>
      <c r="J10" s="26">
        <v>8</v>
      </c>
      <c r="K10" s="26">
        <v>20</v>
      </c>
      <c r="L10" s="20" t="s">
        <v>46</v>
      </c>
      <c r="M10" s="47" t="s">
        <v>47</v>
      </c>
      <c r="N10" s="34"/>
      <c r="O10" s="38">
        <v>41880</v>
      </c>
      <c r="P10" s="54">
        <v>2</v>
      </c>
      <c r="Q10" s="28">
        <v>41885</v>
      </c>
      <c r="R10" s="28"/>
      <c r="S10" s="28"/>
      <c r="T10" s="28"/>
      <c r="U10" s="28"/>
      <c r="V10" s="19" t="s">
        <v>32</v>
      </c>
      <c r="W10" s="53">
        <v>41891</v>
      </c>
      <c r="X10" s="51">
        <v>316</v>
      </c>
      <c r="Y10" s="52">
        <f t="shared" si="12"/>
        <v>316</v>
      </c>
      <c r="Z10" s="29"/>
      <c r="AA10">
        <v>1.2</v>
      </c>
      <c r="AB10" s="24">
        <v>41900</v>
      </c>
      <c r="AC10">
        <v>523.5</v>
      </c>
      <c r="AD10" s="30">
        <v>41900</v>
      </c>
      <c r="AE10" s="24"/>
      <c r="AF10">
        <v>570.20000000000005</v>
      </c>
      <c r="AG10" s="24">
        <v>41898</v>
      </c>
    </row>
    <row r="11" spans="1:45" ht="16" x14ac:dyDescent="0.2">
      <c r="A11" s="27">
        <v>466427</v>
      </c>
      <c r="B11" s="31" t="s">
        <v>21</v>
      </c>
      <c r="C11" s="37" t="s">
        <v>65</v>
      </c>
      <c r="D11" s="77">
        <v>37</v>
      </c>
      <c r="E11" s="79">
        <v>50</v>
      </c>
      <c r="F11" s="44">
        <v>2800</v>
      </c>
      <c r="G11" s="44" t="s">
        <v>24</v>
      </c>
      <c r="H11" s="41" t="s">
        <v>50</v>
      </c>
      <c r="I11" s="19">
        <v>37</v>
      </c>
      <c r="J11" s="42">
        <v>8</v>
      </c>
      <c r="K11" s="74">
        <v>20</v>
      </c>
      <c r="L11" s="41" t="s">
        <v>69</v>
      </c>
      <c r="M11" s="48" t="s">
        <v>68</v>
      </c>
      <c r="N11" s="24">
        <v>42279</v>
      </c>
      <c r="O11" s="35">
        <v>42255</v>
      </c>
      <c r="P11" s="48">
        <f t="shared" ref="P11:P20" si="13">+N11-O11</f>
        <v>24</v>
      </c>
      <c r="Q11" s="24">
        <v>42284</v>
      </c>
      <c r="R11" s="23"/>
      <c r="S11" s="23"/>
      <c r="T11" s="23"/>
      <c r="U11" s="23"/>
      <c r="V11" s="19" t="s">
        <v>32</v>
      </c>
      <c r="W11" s="53">
        <v>42290</v>
      </c>
      <c r="X11" s="51">
        <v>62.3</v>
      </c>
      <c r="Y11" s="52">
        <f t="shared" si="12"/>
        <v>62.3</v>
      </c>
      <c r="Z11" s="29"/>
      <c r="AA11">
        <v>13.56</v>
      </c>
      <c r="AB11" s="30">
        <v>42306</v>
      </c>
      <c r="AC11">
        <v>5.4</v>
      </c>
      <c r="AD11" s="30">
        <v>42306</v>
      </c>
      <c r="AE11" s="24"/>
      <c r="AF11">
        <v>13.48</v>
      </c>
      <c r="AG11" s="24">
        <v>42304</v>
      </c>
      <c r="AL11">
        <v>54.3</v>
      </c>
      <c r="AM11" s="24">
        <v>42297</v>
      </c>
      <c r="AN11" s="24"/>
    </row>
    <row r="12" spans="1:45" ht="16" x14ac:dyDescent="0.2">
      <c r="A12" s="27">
        <v>445287</v>
      </c>
      <c r="B12" s="31" t="s">
        <v>21</v>
      </c>
      <c r="C12" s="37" t="s">
        <v>65</v>
      </c>
      <c r="D12" s="77">
        <v>34.5</v>
      </c>
      <c r="E12" s="79">
        <v>50</v>
      </c>
      <c r="F12" s="44">
        <v>3100</v>
      </c>
      <c r="G12" s="44" t="s">
        <v>58</v>
      </c>
      <c r="H12" s="37" t="s">
        <v>50</v>
      </c>
      <c r="I12" s="19">
        <v>39</v>
      </c>
      <c r="J12" s="33">
        <v>15</v>
      </c>
      <c r="K12" s="33">
        <v>24</v>
      </c>
      <c r="L12" s="19" t="s">
        <v>46</v>
      </c>
      <c r="M12" s="48" t="s">
        <v>47</v>
      </c>
      <c r="N12" s="24">
        <v>42191</v>
      </c>
      <c r="O12" s="39">
        <v>42188</v>
      </c>
      <c r="P12" s="48">
        <f t="shared" si="13"/>
        <v>3</v>
      </c>
      <c r="Q12" s="24">
        <v>42193</v>
      </c>
      <c r="R12" s="23"/>
      <c r="S12" s="23"/>
      <c r="T12" s="23"/>
      <c r="U12" s="23"/>
      <c r="V12" s="19" t="s">
        <v>32</v>
      </c>
      <c r="W12" s="53">
        <v>42199</v>
      </c>
      <c r="X12" s="51">
        <v>23.5</v>
      </c>
      <c r="Y12" s="52">
        <f t="shared" si="12"/>
        <v>23.5</v>
      </c>
      <c r="Z12" s="29"/>
      <c r="AA12">
        <v>46.46</v>
      </c>
      <c r="AB12" s="24">
        <v>42216</v>
      </c>
      <c r="AC12">
        <v>9.3000000000000007</v>
      </c>
      <c r="AD12" s="30">
        <v>42222</v>
      </c>
      <c r="AE12" s="24"/>
      <c r="AF12">
        <v>22.6</v>
      </c>
      <c r="AG12" s="24">
        <v>42213</v>
      </c>
      <c r="AH12">
        <v>24.1</v>
      </c>
      <c r="AI12" s="24">
        <v>42220</v>
      </c>
      <c r="AL12">
        <v>20.5</v>
      </c>
      <c r="AM12" s="24">
        <v>42201</v>
      </c>
      <c r="AN12" s="24"/>
    </row>
    <row r="13" spans="1:45" ht="16" x14ac:dyDescent="0.2">
      <c r="A13" s="32">
        <v>416264</v>
      </c>
      <c r="B13" s="31" t="s">
        <v>21</v>
      </c>
      <c r="C13" s="37" t="s">
        <v>63</v>
      </c>
      <c r="D13" s="77">
        <v>34.5</v>
      </c>
      <c r="E13" s="79">
        <v>48.5</v>
      </c>
      <c r="F13" s="44">
        <v>3140</v>
      </c>
      <c r="G13" s="44" t="s">
        <v>24</v>
      </c>
      <c r="H13" s="37" t="s">
        <v>50</v>
      </c>
      <c r="I13" s="19">
        <v>39.700000000000003</v>
      </c>
      <c r="J13" s="33">
        <v>12</v>
      </c>
      <c r="K13" s="33">
        <v>19</v>
      </c>
      <c r="L13" s="19" t="s">
        <v>46</v>
      </c>
      <c r="M13" s="48" t="s">
        <v>47</v>
      </c>
      <c r="N13" s="24">
        <v>42078</v>
      </c>
      <c r="O13" s="39">
        <v>42076</v>
      </c>
      <c r="P13" s="48">
        <f t="shared" si="13"/>
        <v>2</v>
      </c>
      <c r="Q13" s="24">
        <v>42082</v>
      </c>
      <c r="R13" s="24"/>
      <c r="S13" s="24"/>
      <c r="T13" s="24"/>
      <c r="U13" s="24"/>
      <c r="V13" s="19" t="s">
        <v>32</v>
      </c>
      <c r="W13" s="53">
        <v>42089</v>
      </c>
      <c r="X13" s="51">
        <v>42.1</v>
      </c>
      <c r="Y13" s="52">
        <f t="shared" si="12"/>
        <v>42.1</v>
      </c>
      <c r="Z13" s="29"/>
      <c r="AA13">
        <v>132</v>
      </c>
      <c r="AB13" s="24">
        <v>42103</v>
      </c>
      <c r="AC13">
        <v>7.3</v>
      </c>
      <c r="AD13" s="30">
        <v>42103</v>
      </c>
      <c r="AE13" s="24"/>
      <c r="AF13">
        <v>50.1</v>
      </c>
      <c r="AG13" s="24">
        <v>42100</v>
      </c>
      <c r="AL13">
        <v>50.2</v>
      </c>
      <c r="AM13" s="24">
        <v>42093</v>
      </c>
    </row>
    <row r="14" spans="1:45" ht="16" x14ac:dyDescent="0.2">
      <c r="A14" s="32">
        <v>406590</v>
      </c>
      <c r="B14" s="31" t="s">
        <v>21</v>
      </c>
      <c r="C14" s="37" t="s">
        <v>65</v>
      </c>
      <c r="D14" s="77">
        <v>32</v>
      </c>
      <c r="E14" s="79">
        <v>45</v>
      </c>
      <c r="F14" s="44">
        <v>2300</v>
      </c>
      <c r="G14" s="44" t="s">
        <v>58</v>
      </c>
      <c r="H14" s="37" t="s">
        <v>64</v>
      </c>
      <c r="I14" s="19">
        <v>38</v>
      </c>
      <c r="J14" s="33">
        <v>8</v>
      </c>
      <c r="K14" s="33">
        <v>32</v>
      </c>
      <c r="L14" s="19" t="s">
        <v>46</v>
      </c>
      <c r="M14" s="48" t="s">
        <v>47</v>
      </c>
      <c r="N14" s="24">
        <v>42042</v>
      </c>
      <c r="O14" s="39">
        <v>42040</v>
      </c>
      <c r="P14" s="48">
        <f t="shared" si="13"/>
        <v>2</v>
      </c>
      <c r="Q14" s="24">
        <v>42045</v>
      </c>
      <c r="R14" s="24"/>
      <c r="S14" s="24"/>
      <c r="T14" s="24"/>
      <c r="U14" s="24"/>
      <c r="V14" s="19" t="s">
        <v>32</v>
      </c>
      <c r="W14" s="53">
        <v>42052</v>
      </c>
      <c r="X14" s="51">
        <v>11.2</v>
      </c>
      <c r="Y14" s="52">
        <f t="shared" si="12"/>
        <v>11.2</v>
      </c>
      <c r="Z14" s="29"/>
      <c r="AD14" s="29"/>
      <c r="AF14">
        <v>0.8</v>
      </c>
      <c r="AG14" s="24">
        <v>42067</v>
      </c>
      <c r="AL14">
        <v>14.8</v>
      </c>
      <c r="AM14" s="24">
        <v>42055</v>
      </c>
    </row>
    <row r="15" spans="1:45" s="102" customFormat="1" ht="16" x14ac:dyDescent="0.2">
      <c r="A15" s="104">
        <v>578673</v>
      </c>
      <c r="B15" s="105" t="s">
        <v>21</v>
      </c>
      <c r="C15" s="37" t="s">
        <v>65</v>
      </c>
      <c r="D15" s="76">
        <v>35</v>
      </c>
      <c r="E15" s="78">
        <v>48.5</v>
      </c>
      <c r="F15" s="106">
        <v>3300</v>
      </c>
      <c r="G15" s="106" t="s">
        <v>24</v>
      </c>
      <c r="H15" s="37" t="s">
        <v>50</v>
      </c>
      <c r="I15" s="106">
        <v>39</v>
      </c>
      <c r="J15" s="94">
        <v>2</v>
      </c>
      <c r="K15" s="107">
        <v>25</v>
      </c>
      <c r="L15" s="106" t="s">
        <v>46</v>
      </c>
      <c r="M15" s="106" t="s">
        <v>53</v>
      </c>
      <c r="N15" s="35">
        <v>42767</v>
      </c>
      <c r="O15" s="35">
        <v>42764</v>
      </c>
      <c r="P15" s="106">
        <f t="shared" si="13"/>
        <v>3</v>
      </c>
      <c r="Q15" s="35">
        <v>42775</v>
      </c>
      <c r="R15" s="100"/>
      <c r="S15" s="100"/>
      <c r="T15" s="100"/>
      <c r="U15" s="100"/>
      <c r="V15" s="19" t="s">
        <v>32</v>
      </c>
      <c r="W15" s="101">
        <v>42781</v>
      </c>
      <c r="X15" s="102">
        <v>50.9</v>
      </c>
      <c r="Y15" s="103">
        <f t="shared" si="12"/>
        <v>50.9</v>
      </c>
      <c r="Z15" s="109"/>
      <c r="AA15" s="102">
        <v>183.3</v>
      </c>
      <c r="AB15" s="35">
        <v>42794</v>
      </c>
      <c r="AC15" s="102">
        <v>1.6</v>
      </c>
      <c r="AD15" s="110">
        <v>42794</v>
      </c>
      <c r="AE15" s="102" t="s">
        <v>26</v>
      </c>
      <c r="AF15" s="102">
        <v>103.6</v>
      </c>
      <c r="AG15" s="35">
        <v>42795</v>
      </c>
      <c r="AL15" s="102">
        <v>44.3</v>
      </c>
      <c r="AM15" s="35">
        <v>42788</v>
      </c>
      <c r="AN15" s="111"/>
      <c r="AQ15" s="35"/>
    </row>
    <row r="16" spans="1:45" ht="16" x14ac:dyDescent="0.2">
      <c r="A16" s="32">
        <v>630665</v>
      </c>
      <c r="B16" s="31" t="s">
        <v>21</v>
      </c>
      <c r="C16" s="81" t="s">
        <v>65</v>
      </c>
      <c r="D16" s="77">
        <v>35</v>
      </c>
      <c r="E16" s="78">
        <v>49.5</v>
      </c>
      <c r="F16" s="45">
        <v>3360</v>
      </c>
      <c r="G16" s="44" t="s">
        <v>24</v>
      </c>
      <c r="H16" s="37" t="s">
        <v>50</v>
      </c>
      <c r="I16" s="19">
        <v>37</v>
      </c>
      <c r="J16" s="42">
        <v>6</v>
      </c>
      <c r="K16" s="33">
        <v>36</v>
      </c>
      <c r="L16" s="19" t="s">
        <v>69</v>
      </c>
      <c r="M16" s="48" t="s">
        <v>48</v>
      </c>
      <c r="N16" s="24">
        <v>42986</v>
      </c>
      <c r="O16" s="35">
        <v>42959</v>
      </c>
      <c r="P16" s="48">
        <f t="shared" si="13"/>
        <v>27</v>
      </c>
      <c r="Q16" s="24">
        <v>42968</v>
      </c>
      <c r="R16" s="23"/>
      <c r="S16" s="23"/>
      <c r="T16" s="23"/>
      <c r="U16" s="23"/>
      <c r="V16" s="19" t="s">
        <v>32</v>
      </c>
      <c r="W16" s="53">
        <v>42970</v>
      </c>
      <c r="X16" s="51">
        <v>297</v>
      </c>
      <c r="Y16" s="52">
        <f t="shared" si="12"/>
        <v>297</v>
      </c>
      <c r="Z16" s="29"/>
      <c r="AD16" s="29"/>
      <c r="AE16" t="s">
        <v>30</v>
      </c>
      <c r="AF16">
        <v>938</v>
      </c>
      <c r="AG16" s="24">
        <v>42990</v>
      </c>
      <c r="AK16" s="29"/>
      <c r="AL16">
        <v>257</v>
      </c>
      <c r="AM16" s="24">
        <v>42973</v>
      </c>
      <c r="AP16" s="24"/>
    </row>
    <row r="17" spans="1:44" ht="16" x14ac:dyDescent="0.2">
      <c r="A17" s="32">
        <v>639391</v>
      </c>
      <c r="B17" s="31" t="s">
        <v>21</v>
      </c>
      <c r="C17" s="37" t="s">
        <v>63</v>
      </c>
      <c r="D17" s="77">
        <v>34.5</v>
      </c>
      <c r="E17" s="79">
        <v>44</v>
      </c>
      <c r="F17" s="44">
        <v>3580</v>
      </c>
      <c r="G17" s="44" t="s">
        <v>24</v>
      </c>
      <c r="H17" s="37" t="s">
        <v>50</v>
      </c>
      <c r="I17" s="19">
        <v>37.5</v>
      </c>
      <c r="J17" s="42">
        <v>8</v>
      </c>
      <c r="K17" s="33">
        <v>34</v>
      </c>
      <c r="L17" s="19" t="s">
        <v>46</v>
      </c>
      <c r="M17" s="48" t="s">
        <v>47</v>
      </c>
      <c r="N17" s="24">
        <v>42999</v>
      </c>
      <c r="O17" s="35">
        <v>42997</v>
      </c>
      <c r="P17" s="48">
        <f t="shared" si="13"/>
        <v>2</v>
      </c>
      <c r="Q17" s="24">
        <v>43005</v>
      </c>
      <c r="R17" s="23"/>
      <c r="S17" s="23"/>
      <c r="T17" s="23"/>
      <c r="U17" s="23"/>
      <c r="V17" s="19" t="s">
        <v>32</v>
      </c>
      <c r="W17" s="53">
        <v>43008</v>
      </c>
      <c r="X17" s="51">
        <v>420</v>
      </c>
      <c r="Y17" s="52">
        <f t="shared" si="12"/>
        <v>420</v>
      </c>
      <c r="Z17" s="29"/>
      <c r="AD17" s="29"/>
      <c r="AE17" t="s">
        <v>31</v>
      </c>
      <c r="AF17">
        <v>403</v>
      </c>
      <c r="AG17" s="24">
        <v>43021</v>
      </c>
      <c r="AK17" s="29"/>
      <c r="AL17">
        <v>368</v>
      </c>
      <c r="AM17" s="24">
        <v>43012</v>
      </c>
      <c r="AP17" s="24"/>
    </row>
    <row r="18" spans="1:44" s="17" customFormat="1" ht="16" x14ac:dyDescent="0.2">
      <c r="A18" s="27">
        <v>727769</v>
      </c>
      <c r="B18" s="31" t="s">
        <v>21</v>
      </c>
      <c r="C18" s="81" t="s">
        <v>65</v>
      </c>
      <c r="D18" s="77">
        <v>33.5</v>
      </c>
      <c r="E18" s="78">
        <v>51.5</v>
      </c>
      <c r="F18" s="44">
        <v>3800</v>
      </c>
      <c r="G18" s="44" t="s">
        <v>24</v>
      </c>
      <c r="H18" s="37" t="s">
        <v>50</v>
      </c>
      <c r="I18" s="19">
        <v>39</v>
      </c>
      <c r="J18" s="42">
        <v>6</v>
      </c>
      <c r="K18" s="33">
        <v>21</v>
      </c>
      <c r="L18" s="19" t="s">
        <v>46</v>
      </c>
      <c r="M18" s="48" t="s">
        <v>51</v>
      </c>
      <c r="N18" s="24">
        <v>43363</v>
      </c>
      <c r="O18" s="35">
        <v>43361</v>
      </c>
      <c r="P18" s="48">
        <f t="shared" si="13"/>
        <v>2</v>
      </c>
      <c r="Q18" s="24">
        <v>43370</v>
      </c>
      <c r="R18" s="19"/>
      <c r="S18" s="19"/>
      <c r="T18" s="19"/>
      <c r="U18" s="19"/>
      <c r="V18" s="19" t="s">
        <v>32</v>
      </c>
      <c r="W18" s="53">
        <v>43376</v>
      </c>
      <c r="X18" s="51">
        <v>149</v>
      </c>
      <c r="Y18" s="52">
        <f t="shared" si="12"/>
        <v>149</v>
      </c>
      <c r="Z18" s="29"/>
      <c r="AA18"/>
      <c r="AB18"/>
      <c r="AC18"/>
      <c r="AD18" s="29"/>
      <c r="AE18" t="s">
        <v>33</v>
      </c>
      <c r="AF18">
        <v>188</v>
      </c>
      <c r="AG18" s="24">
        <v>43390</v>
      </c>
      <c r="AH18"/>
      <c r="AI18"/>
      <c r="AJ18"/>
      <c r="AK18" s="29"/>
      <c r="AL18">
        <v>136</v>
      </c>
      <c r="AM18" s="24">
        <v>43377</v>
      </c>
      <c r="AN18"/>
      <c r="AO18"/>
      <c r="AP18" s="24"/>
      <c r="AQ18"/>
      <c r="AR18"/>
    </row>
    <row r="19" spans="1:44" ht="16" x14ac:dyDescent="0.2">
      <c r="A19" s="19">
        <v>760247</v>
      </c>
      <c r="B19" s="31" t="s">
        <v>21</v>
      </c>
      <c r="C19" s="81" t="s">
        <v>65</v>
      </c>
      <c r="D19" s="77">
        <v>34.5</v>
      </c>
      <c r="E19" s="79">
        <v>50</v>
      </c>
      <c r="F19" s="44">
        <v>3310</v>
      </c>
      <c r="G19" s="44" t="s">
        <v>24</v>
      </c>
      <c r="H19" s="37" t="s">
        <v>50</v>
      </c>
      <c r="I19" s="19">
        <v>38</v>
      </c>
      <c r="J19" s="42"/>
      <c r="K19" s="33">
        <v>19</v>
      </c>
      <c r="L19" s="19" t="s">
        <v>46</v>
      </c>
      <c r="M19" s="48" t="s">
        <v>52</v>
      </c>
      <c r="N19" s="24">
        <v>43512</v>
      </c>
      <c r="O19" s="35">
        <v>43509</v>
      </c>
      <c r="P19" s="48">
        <f t="shared" si="13"/>
        <v>3</v>
      </c>
      <c r="Q19" s="24">
        <v>43517</v>
      </c>
      <c r="R19" s="19"/>
      <c r="S19" s="19"/>
      <c r="T19" s="19"/>
      <c r="U19" s="19"/>
      <c r="V19" s="19" t="s">
        <v>32</v>
      </c>
      <c r="W19" s="53">
        <v>43522</v>
      </c>
      <c r="X19" s="51">
        <v>22</v>
      </c>
      <c r="Y19" s="52">
        <f t="shared" si="12"/>
        <v>22</v>
      </c>
      <c r="Z19" s="29"/>
      <c r="AD19" s="29"/>
      <c r="AE19" t="s">
        <v>40</v>
      </c>
      <c r="AF19">
        <v>13.7</v>
      </c>
      <c r="AG19" s="24">
        <v>43588</v>
      </c>
      <c r="AH19" t="s">
        <v>41</v>
      </c>
      <c r="AI19" s="24">
        <v>43594</v>
      </c>
      <c r="AK19" s="29"/>
      <c r="AL19">
        <v>25.4</v>
      </c>
      <c r="AM19" s="24">
        <v>43525</v>
      </c>
    </row>
    <row r="20" spans="1:44" s="102" customFormat="1" ht="16" x14ac:dyDescent="0.2">
      <c r="A20" s="112">
        <v>805890</v>
      </c>
      <c r="B20" s="105" t="s">
        <v>21</v>
      </c>
      <c r="C20" s="123" t="s">
        <v>63</v>
      </c>
      <c r="D20" s="19">
        <v>32.5</v>
      </c>
      <c r="E20" s="78">
        <v>48</v>
      </c>
      <c r="F20" s="106">
        <v>2530</v>
      </c>
      <c r="G20" s="106" t="s">
        <v>24</v>
      </c>
      <c r="H20" s="113" t="s">
        <v>50</v>
      </c>
      <c r="I20" s="106">
        <v>35</v>
      </c>
      <c r="J20" s="94"/>
      <c r="K20" s="107">
        <v>26</v>
      </c>
      <c r="L20" s="106" t="s">
        <v>46</v>
      </c>
      <c r="M20" s="114" t="s">
        <v>47</v>
      </c>
      <c r="N20" s="35">
        <v>43690</v>
      </c>
      <c r="O20" s="35">
        <v>43670</v>
      </c>
      <c r="P20" s="106">
        <f t="shared" si="13"/>
        <v>20</v>
      </c>
      <c r="Q20" s="35">
        <v>43700</v>
      </c>
      <c r="R20" s="106" t="s">
        <v>25</v>
      </c>
      <c r="S20" s="106" t="s">
        <v>54</v>
      </c>
      <c r="T20" s="106"/>
      <c r="U20" s="106"/>
      <c r="V20" s="106" t="s">
        <v>32</v>
      </c>
      <c r="W20" s="101">
        <v>43703</v>
      </c>
      <c r="X20" s="102">
        <v>184</v>
      </c>
      <c r="Y20" s="103">
        <f t="shared" si="12"/>
        <v>184</v>
      </c>
      <c r="Z20" s="109"/>
      <c r="AD20" s="109"/>
      <c r="AE20" s="102" t="s">
        <v>42</v>
      </c>
      <c r="AF20" s="102">
        <v>18.899999999999999</v>
      </c>
      <c r="AG20" s="35">
        <v>43712</v>
      </c>
      <c r="AK20" s="109"/>
      <c r="AL20" s="102">
        <v>213.7</v>
      </c>
      <c r="AM20" s="35">
        <v>43705</v>
      </c>
    </row>
    <row r="21" spans="1:44" s="102" customFormat="1" ht="16" x14ac:dyDescent="0.2">
      <c r="A21" s="92">
        <v>944567</v>
      </c>
      <c r="B21" s="105" t="s">
        <v>21</v>
      </c>
      <c r="C21" s="123" t="s">
        <v>63</v>
      </c>
      <c r="D21" s="76">
        <v>36</v>
      </c>
      <c r="E21" s="78">
        <v>48</v>
      </c>
      <c r="F21" s="106">
        <v>3400</v>
      </c>
      <c r="G21" s="106" t="s">
        <v>24</v>
      </c>
      <c r="H21" s="108" t="s">
        <v>50</v>
      </c>
      <c r="I21" s="106">
        <v>39</v>
      </c>
      <c r="J21" s="94">
        <v>2</v>
      </c>
      <c r="K21" s="107">
        <v>14</v>
      </c>
      <c r="L21" s="106" t="s">
        <v>46</v>
      </c>
      <c r="M21" s="106" t="s">
        <v>47</v>
      </c>
      <c r="N21" s="35">
        <v>44305</v>
      </c>
      <c r="O21" s="35">
        <v>44299</v>
      </c>
      <c r="P21" s="106">
        <f t="shared" ref="P21" si="14">N21-O21</f>
        <v>6</v>
      </c>
      <c r="Q21" s="35">
        <v>44306</v>
      </c>
      <c r="R21" s="106" t="s">
        <v>25</v>
      </c>
      <c r="S21" s="102" t="s">
        <v>37</v>
      </c>
      <c r="T21" s="106"/>
      <c r="V21" s="106" t="s">
        <v>32</v>
      </c>
      <c r="W21" s="101">
        <v>44312</v>
      </c>
      <c r="X21" s="102">
        <v>434.1</v>
      </c>
      <c r="Y21" s="103">
        <f t="shared" si="12"/>
        <v>434.1</v>
      </c>
      <c r="Z21" s="115"/>
      <c r="AC21" s="35"/>
      <c r="AE21" s="102" t="s">
        <v>43</v>
      </c>
      <c r="AF21" s="102">
        <v>369</v>
      </c>
      <c r="AG21" s="35">
        <v>44329</v>
      </c>
      <c r="AL21" s="102">
        <v>410</v>
      </c>
      <c r="AM21" s="35">
        <v>44313</v>
      </c>
      <c r="AO21" s="35"/>
    </row>
    <row r="22" spans="1:44" x14ac:dyDescent="0.2">
      <c r="Q22" s="40"/>
      <c r="R22" s="40"/>
    </row>
    <row r="25" spans="1:44" ht="23" x14ac:dyDescent="0.3">
      <c r="L25" s="122"/>
    </row>
  </sheetData>
  <mergeCells count="5">
    <mergeCell ref="C1:E1"/>
    <mergeCell ref="A1:B1"/>
    <mergeCell ref="AM1:AS1"/>
    <mergeCell ref="AE1:AG1"/>
    <mergeCell ref="AI1:AL1"/>
  </mergeCells>
  <dataValidations count="8">
    <dataValidation type="custom" allowBlank="1" showInputMessage="1" showErrorMessage="1" sqref="A1:A2" xr:uid="{08CA8105-16CA-9244-9CD2-E58B01723A51}">
      <formula1>COUNTIF(A:A,A1)&lt;2</formula1>
    </dataValidation>
    <dataValidation type="custom" allowBlank="1" showInputMessage="1" showErrorMessage="1" errorTitle="ERROR" error="SE ESTA REPITIENDO EL NRO DE INTERNO" sqref="A3:A9" xr:uid="{A23FB478-C39E-1A41-8E7D-D396E0A3AEA7}">
      <formula1>COUNTIF(A:A,A3)&lt;2</formula1>
    </dataValidation>
    <dataValidation type="custom" allowBlank="1" showInputMessage="1" showErrorMessage="1" sqref="D18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Y1" xr:uid="{46D70515-1249-6B43-B0EB-CBE708967D48}">
      <formula1>COUNTIF(K:K,D1)&lt;2</formula1>
    </dataValidation>
    <dataValidation type="custom" allowBlank="1" showInputMessage="1" showErrorMessage="1" error="COINCIDENCIA CI" sqref="E17" xr:uid="{5AA54001-E70A-A749-8B46-0791896FCBA2}">
      <formula1>COUNTIF(L:L,E17)&lt;2</formula1>
    </dataValidation>
    <dataValidation type="custom" showInputMessage="1" showErrorMessage="1" sqref="WUB1 WKF1 WAJ1 VQN1 VGR1 UWV1 UMZ1 UDD1 TTH1 TJL1 SZP1 SPT1 SFX1 RWB1 RMF1 RCJ1 QSN1 QIR1 PYV1 POZ1 PFD1 OVH1 OLL1 OBP1 NRT1 NHX1 MYB1 MOF1 MEJ1 LUN1 LKR1 LAV1 KQZ1 KHD1 JXH1 JNL1 JDP1 ITT1 IJX1 IAB1 HQF1 HGJ1 GWN1 GMR1 GCV1 FSZ1 FJD1 EZH1 EPL1 EFP1 DVT1 DLX1 DCB1 CSF1 CIJ1 BYN1 BOR1 BEV1 AUZ1 ALD1 ABH1 RL1 HP1" xr:uid="{B358B335-0790-C649-ABA0-61FC47FB1175}">
      <formula1>COUNTIF(HW:HW,HP1)&lt;2</formula1>
    </dataValidation>
    <dataValidation type="custom" allowBlank="1" showInputMessage="1" showErrorMessage="1" sqref="WTQ2 WJU2 VZY2 VQC2 VGG2 UWK2 UMO2 UCS2 TSW2 TJA2 SZE2 SPI2 SFM2 RVQ2 RLU2 RBY2 QSC2 QIG2 PYK2 POO2 PES2 OUW2 OLA2 OBE2 NRI2 NHM2 MXQ2 MNU2 MDY2 LUC2 LKG2 LAK2 KQO2 KGS2 JWW2 JNA2 JDE2 ITI2 IJM2 HZQ2 HPU2 HFY2 GWC2 GMG2 GCK2 FSO2 FIS2 EYW2 EPA2 EFE2 DVI2 DLM2 DBQ2 CRU2 CHY2 BYC2 BOG2 BEK2 AUO2 AKS2 AAW2 RA2 HE2" xr:uid="{42975DF9-6EF9-1249-9E0A-926D3D81F245}">
      <formula1>COUNTIF(HT:HT,HE2)&lt;2</formula1>
    </dataValidation>
    <dataValidation type="custom" showInputMessage="1" showErrorMessage="1" sqref="WTT8 WJX8 WAB8 VQF8 VGJ8 UWN8 UMR8 UCV8 TSZ8 TJD8 SZH8 SPL8 SFP8 RVT8 RLX8 RCB8 QSF8 QIJ8 PYN8 POR8 PEV8 OUZ8 OLD8 OBH8 NRL8 NHP8 MXT8 MNX8 MEB8 LUF8 LKJ8 LAN8 KQR8 KGV8 JWZ8 JND8 JDH8 ITL8 IJP8 HZT8 HPX8 HGB8 GWF8 GMJ8 GCN8 FSR8 FIV8 EYZ8 EPD8 EFH8 DVL8 DLP8 DBT8 CRX8 CIB8 BYF8 BOJ8 BEN8 AUR8 AKV8 AAZ8 RD8 HH8 WTT2 WJX2 WAB2 VQF2 VGJ2 UWN2 UMR2 UCV2 TSZ2 TJD2 SZH2 SPL2 SFP2 RVT2 RLX2 RCB2 QSF2 QIJ2 PYN2 POR2 PEV2 OUZ2 OLD2 OBH2 NRL2 NHP2 MXT2 MNX2 MEB2 LUF2 LKJ2 LAN2 KQR2 KGV2 JWZ2 JND2 JDH2 ITL2 IJP2 HZT2 HPX2 HGB2 GWF2 GMJ2 GCN2 FSR2 FIV2 EYZ2 EPD2 EFH2 DVL2 DLP2 DBT2 CRX2 CIB2 BYF2 BOJ2 BEN2 AUR2 AKV2 AAZ2 RD2 HH2" xr:uid="{F845A604-AAD0-784E-9D8A-0BCB048E51FD}">
      <formula1>COUNTIF(HW:HW,HH2)&lt;2</formula1>
    </dataValidation>
    <dataValidation type="custom" allowBlank="1" showInputMessage="1" showErrorMessage="1" errorTitle="ERROR" error="SE ESTA REPITIENDO EL NRO DE INTERNO" sqref="WTQ8 WJU8 VZY8 VQC8 VGG8 UWK8 UMO8 UCS8 TSW8 TJA8 SZE8 SPI8 SFM8 RVQ8 RLU8 RBY8 QSC8 QIG8 PYK8 POO8 PES8 OUW8 OLA8 OBE8 NRI8 NHM8 MXQ8 MNU8 MDY8 LUC8 LKG8 LAK8 KQO8 KGS8 JWW8 JNA8 JDE8 ITI8 IJM8 HZQ8 HPU8 HFY8 GWC8 GMG8 GCK8 FSO8 FIS8 EYW8 EPA8 EFE8 DVI8 DLM8 DBQ8 CRU8 CHY8 BYC8 BOG8 BEK8 AUO8 AKS8 AAW8 RA8 HE8" xr:uid="{70A09669-DD64-7A46-872F-31457DF53F40}">
      <formula1>COUNTIF(HT:HT,HE8)&lt;2</formula1>
    </dataValidation>
  </dataValidations>
  <pageMargins left="0.7" right="0.7" top="0.75" bottom="0.75" header="0.3" footer="0.3"/>
  <pageSetup paperSize="9" scale="2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116BF-EB7E-1942-82F0-E7DC20F25B25}">
  <sheetPr codeName="Hoja2"/>
  <dimension ref="A2:H15"/>
  <sheetViews>
    <sheetView workbookViewId="0">
      <selection activeCell="G23" sqref="G23"/>
    </sheetView>
  </sheetViews>
  <sheetFormatPr baseColWidth="10" defaultRowHeight="15" x14ac:dyDescent="0.2"/>
  <cols>
    <col min="2" max="2" width="10.83203125" style="19"/>
    <col min="3" max="3" width="18.83203125" customWidth="1"/>
    <col min="4" max="4" width="15.1640625" customWidth="1"/>
    <col min="5" max="5" width="16.33203125" customWidth="1"/>
    <col min="7" max="7" width="15.33203125" customWidth="1"/>
    <col min="8" max="8" width="16.83203125" style="19" bestFit="1" customWidth="1"/>
    <col min="9" max="9" width="70.6640625" bestFit="1" customWidth="1"/>
  </cols>
  <sheetData>
    <row r="2" spans="1:8" x14ac:dyDescent="0.2">
      <c r="H2"/>
    </row>
    <row r="3" spans="1:8" x14ac:dyDescent="0.2">
      <c r="A3" s="118"/>
      <c r="B3" s="130" t="s">
        <v>72</v>
      </c>
      <c r="C3" s="130"/>
      <c r="D3" s="120" t="s">
        <v>74</v>
      </c>
      <c r="H3"/>
    </row>
    <row r="4" spans="1:8" x14ac:dyDescent="0.2">
      <c r="B4" s="116">
        <v>2011</v>
      </c>
      <c r="C4">
        <v>3176</v>
      </c>
      <c r="D4">
        <v>1</v>
      </c>
      <c r="H4"/>
    </row>
    <row r="5" spans="1:8" x14ac:dyDescent="0.2">
      <c r="B5" s="116">
        <v>2012</v>
      </c>
      <c r="C5">
        <v>2767</v>
      </c>
      <c r="D5">
        <v>3</v>
      </c>
      <c r="H5"/>
    </row>
    <row r="6" spans="1:8" x14ac:dyDescent="0.2">
      <c r="B6" s="116">
        <v>2013</v>
      </c>
      <c r="C6">
        <f>(2586+301)</f>
        <v>2887</v>
      </c>
      <c r="D6">
        <v>3</v>
      </c>
      <c r="H6"/>
    </row>
    <row r="7" spans="1:8" x14ac:dyDescent="0.2">
      <c r="B7" s="116">
        <v>2014</v>
      </c>
      <c r="C7">
        <f>(1907+1029)</f>
        <v>2936</v>
      </c>
      <c r="D7">
        <v>1</v>
      </c>
      <c r="H7"/>
    </row>
    <row r="8" spans="1:8" x14ac:dyDescent="0.2">
      <c r="B8" s="116">
        <v>2015</v>
      </c>
      <c r="C8">
        <v>3111</v>
      </c>
      <c r="D8">
        <v>4</v>
      </c>
      <c r="H8"/>
    </row>
    <row r="9" spans="1:8" x14ac:dyDescent="0.2">
      <c r="B9" s="116">
        <v>2016</v>
      </c>
      <c r="C9">
        <v>3247</v>
      </c>
      <c r="D9">
        <v>0</v>
      </c>
      <c r="H9"/>
    </row>
    <row r="10" spans="1:8" x14ac:dyDescent="0.2">
      <c r="B10" s="116">
        <v>2017</v>
      </c>
      <c r="C10">
        <v>3318</v>
      </c>
      <c r="D10">
        <v>3</v>
      </c>
      <c r="H10"/>
    </row>
    <row r="11" spans="1:8" x14ac:dyDescent="0.2">
      <c r="B11" s="116">
        <v>2018</v>
      </c>
      <c r="C11">
        <v>3288</v>
      </c>
      <c r="D11">
        <v>1</v>
      </c>
      <c r="H11"/>
    </row>
    <row r="12" spans="1:8" x14ac:dyDescent="0.2">
      <c r="B12" s="116">
        <v>2019</v>
      </c>
      <c r="C12">
        <v>3109</v>
      </c>
      <c r="D12">
        <v>2</v>
      </c>
      <c r="H12"/>
    </row>
    <row r="13" spans="1:8" x14ac:dyDescent="0.2">
      <c r="B13" s="116">
        <v>2020</v>
      </c>
      <c r="C13">
        <v>3256</v>
      </c>
      <c r="D13">
        <v>0</v>
      </c>
      <c r="G13" s="37"/>
      <c r="H13"/>
    </row>
    <row r="14" spans="1:8" x14ac:dyDescent="0.2">
      <c r="B14" s="116">
        <v>2021</v>
      </c>
      <c r="C14">
        <v>3469</v>
      </c>
      <c r="D14">
        <v>1</v>
      </c>
      <c r="G14" s="19"/>
      <c r="H14"/>
    </row>
    <row r="15" spans="1:8" x14ac:dyDescent="0.2">
      <c r="B15" s="117" t="s">
        <v>73</v>
      </c>
      <c r="C15" s="119">
        <f>SUM(C4:C14)</f>
        <v>34564</v>
      </c>
      <c r="D15" s="121">
        <f>SUM(D4:D14)</f>
        <v>19</v>
      </c>
      <c r="G15" s="19"/>
      <c r="H15"/>
    </row>
  </sheetData>
  <mergeCells count="1">
    <mergeCell ref="B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29574-5BC6-FA4E-AE51-E7667F88152A}">
  <dimension ref="A1:E2"/>
  <sheetViews>
    <sheetView workbookViewId="0"/>
  </sheetViews>
  <sheetFormatPr baseColWidth="10" defaultRowHeight="15" x14ac:dyDescent="0.2"/>
  <sheetData>
    <row r="1" spans="1:5" x14ac:dyDescent="0.2">
      <c r="A1" t="s">
        <v>75</v>
      </c>
      <c r="B1" t="s">
        <v>76</v>
      </c>
      <c r="C1" t="s">
        <v>77</v>
      </c>
      <c r="D1" t="s">
        <v>78</v>
      </c>
      <c r="E1" t="s">
        <v>79</v>
      </c>
    </row>
    <row r="2" spans="1:5" x14ac:dyDescent="0.2">
      <c r="A2">
        <f>COUNT(#REF!)</f>
        <v>0</v>
      </c>
      <c r="B2">
        <v>7</v>
      </c>
      <c r="C2">
        <v>5</v>
      </c>
      <c r="D2">
        <v>0</v>
      </c>
      <c r="E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BD</vt:lpstr>
      <vt:lpstr>TP TOTALES</vt:lpstr>
      <vt:lpstr>Excel2LaTeX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Juan Andrés Del Puerto G.</cp:lastModifiedBy>
  <cp:lastPrinted>2022-07-08T17:56:26Z</cp:lastPrinted>
  <dcterms:created xsi:type="dcterms:W3CDTF">2022-07-01T14:13:22Z</dcterms:created>
  <dcterms:modified xsi:type="dcterms:W3CDTF">2023-11-22T12:56:05Z</dcterms:modified>
</cp:coreProperties>
</file>